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ldautvikling.sharepoint.com/sites/VoldaUtviklingAS/Shared Documents/8. ØKONOMI/Oversendt media/2026.10.15_Møre-Nytt/"/>
    </mc:Choice>
  </mc:AlternateContent>
  <xr:revisionPtr revIDLastSave="6" documentId="8_{8952E0C0-E11B-457F-AE0C-2C450D9B8D87}" xr6:coauthVersionLast="47" xr6:coauthVersionMax="47" xr10:uidLastSave="{BB17189A-9467-4E9C-BC7B-05C689FC8E0E}"/>
  <bookViews>
    <workbookView xWindow="3885" yWindow="720" windowWidth="22710" windowHeight="19665" xr2:uid="{00000000-000D-0000-FFFF-FFFF00000000}"/>
  </bookViews>
  <sheets>
    <sheet name="Resultat" sheetId="2" r:id="rId1"/>
    <sheet name="Balanse" sheetId="1" r:id="rId2"/>
    <sheet name="Leverandørar" sheetId="3" r:id="rId3"/>
  </sheets>
  <definedNames>
    <definedName name="_xlnm.Print_Area" localSheetId="2">Leverandørar!$A$1:$F$48</definedName>
    <definedName name="_xlnm.Print_Area" localSheetId="0">Resultat!$A$1:$J$16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3" l="1"/>
  <c r="E46" i="3" s="1"/>
  <c r="C33" i="3"/>
  <c r="E33" i="3" s="1"/>
  <c r="C30" i="3"/>
  <c r="E30" i="3" s="1"/>
  <c r="C27" i="3"/>
  <c r="E27" i="3" s="1"/>
  <c r="C22" i="3"/>
  <c r="E22" i="3" s="1"/>
  <c r="C18" i="3"/>
  <c r="E18" i="3" s="1"/>
  <c r="C12" i="3"/>
  <c r="E12" i="3" s="1"/>
  <c r="H15" i="2"/>
  <c r="H14" i="2"/>
  <c r="J14" i="2" s="1"/>
  <c r="C13" i="2"/>
  <c r="B13" i="2"/>
  <c r="H13" i="2" s="1"/>
  <c r="J13" i="2" s="1"/>
  <c r="J12" i="2"/>
  <c r="H12" i="2"/>
  <c r="H11" i="2"/>
  <c r="J11" i="2" s="1"/>
  <c r="J10" i="2"/>
  <c r="H10" i="2"/>
  <c r="H9" i="2"/>
  <c r="J9" i="2" s="1"/>
  <c r="H8" i="2"/>
  <c r="J8" i="2" s="1"/>
  <c r="H7" i="2"/>
  <c r="J7" i="2" s="1"/>
  <c r="H6" i="2"/>
  <c r="J6" i="2" s="1"/>
  <c r="E48" i="3" l="1"/>
  <c r="F12" i="3" s="1"/>
  <c r="J15" i="2"/>
  <c r="F22" i="3" l="1"/>
  <c r="F27" i="3"/>
  <c r="F33" i="3"/>
  <c r="F46" i="3"/>
  <c r="F18" i="3"/>
  <c r="F30" i="3"/>
  <c r="F48" i="3"/>
</calcChain>
</file>

<file path=xl/sharedStrings.xml><?xml version="1.0" encoding="utf-8"?>
<sst xmlns="http://schemas.openxmlformats.org/spreadsheetml/2006/main" count="139" uniqueCount="98">
  <si>
    <t>Balanse</t>
  </si>
  <si>
    <t>Volda Utvikling AS</t>
  </si>
  <si>
    <t/>
  </si>
  <si>
    <t>31.12.2022</t>
  </si>
  <si>
    <t>31.12.2021</t>
  </si>
  <si>
    <t>Anleggsmidler</t>
  </si>
  <si>
    <t>Varige driftsmidler</t>
  </si>
  <si>
    <t>Tomter, bygninger og annen fast eiendom</t>
  </si>
  <si>
    <t>Sum Varige driftsmidler</t>
  </si>
  <si>
    <t>Finansielle anleggsmidler</t>
  </si>
  <si>
    <t>Investeringer i datterselskap</t>
  </si>
  <si>
    <t>Lån til foretak i samme konsern</t>
  </si>
  <si>
    <t>Andre fordringer</t>
  </si>
  <si>
    <t>Sum Finansielle anleggsmidler</t>
  </si>
  <si>
    <t>Sum Anleggsmidler</t>
  </si>
  <si>
    <t>Omløpsmidler</t>
  </si>
  <si>
    <t>Fordringer</t>
  </si>
  <si>
    <t>Sum Fordringer</t>
  </si>
  <si>
    <t>Sum Omløpsmidler</t>
  </si>
  <si>
    <t>Sum Eiendeler</t>
  </si>
  <si>
    <t>Egenkapital</t>
  </si>
  <si>
    <t>Innskutt egenkapital</t>
  </si>
  <si>
    <t>Selskapskapital</t>
  </si>
  <si>
    <t>Annen innskutt egenkapital</t>
  </si>
  <si>
    <t>Sum Innskutt egenkapital</t>
  </si>
  <si>
    <t>Sum Egenkapital</t>
  </si>
  <si>
    <t>Gjeld</t>
  </si>
  <si>
    <t>Kortsiktig gjeld</t>
  </si>
  <si>
    <t>Gjeld til kredittinstitusjoner</t>
  </si>
  <si>
    <t>Leverandørgjeld</t>
  </si>
  <si>
    <t>Skyldige offentlige avgifter</t>
  </si>
  <si>
    <t>Sum Kortsiktig gjeld</t>
  </si>
  <si>
    <t>Sum Gjeld</t>
  </si>
  <si>
    <t>Sum Egenkapital og gjeld</t>
  </si>
  <si>
    <t>2021 - 2025</t>
  </si>
  <si>
    <t>EIENDELER</t>
  </si>
  <si>
    <t>EGENKAPITAL OG GJELD</t>
  </si>
  <si>
    <t>Annen kostysiktig gjeld</t>
  </si>
  <si>
    <t>Resultatregnskap</t>
  </si>
  <si>
    <t>2021</t>
  </si>
  <si>
    <t>2022</t>
  </si>
  <si>
    <t>2023</t>
  </si>
  <si>
    <t>2024</t>
  </si>
  <si>
    <t>Sum           2021 - 2025</t>
  </si>
  <si>
    <t>Snitt/år</t>
  </si>
  <si>
    <t>Salgsinntekt</t>
  </si>
  <si>
    <t>Sum driftsinntekter</t>
  </si>
  <si>
    <t>Lønnskostnad</t>
  </si>
  <si>
    <t>Annen driftskostnad</t>
  </si>
  <si>
    <t>Sum driftskostnader</t>
  </si>
  <si>
    <t>Driftsresultat</t>
  </si>
  <si>
    <t>Inntekt på investering i datterselskap og tilknyttet selskap</t>
  </si>
  <si>
    <t>Annen finanskostnad</t>
  </si>
  <si>
    <t>Netto finansposter</t>
  </si>
  <si>
    <t>Resultat før skatt</t>
  </si>
  <si>
    <t>Innkjøp per leverandør</t>
  </si>
  <si>
    <t>fredag 1. januar 2021 - onsdag 31. desember 2025</t>
  </si>
  <si>
    <t>Leverandørnr.</t>
  </si>
  <si>
    <t>Leverandør</t>
  </si>
  <si>
    <t>Sum 2021 - 2025</t>
  </si>
  <si>
    <t>Snitt pr år</t>
  </si>
  <si>
    <t>%</t>
  </si>
  <si>
    <t>Nordplan AS</t>
  </si>
  <si>
    <t>Per Mulvik AS</t>
  </si>
  <si>
    <t>Narud Stokke Wiig Sivilarkitekter MNAL AS</t>
  </si>
  <si>
    <t>Ratio Arkitekter AS</t>
  </si>
  <si>
    <t>Slyngstad Aamlid Arkitekter</t>
  </si>
  <si>
    <t>Fabel Arkitekter AS</t>
  </si>
  <si>
    <t>Arkitektkonkurranse inkl bidrag Nordplan</t>
  </si>
  <si>
    <t>Hovden &amp; Vatne Statsautoriserte Revisorar AS</t>
  </si>
  <si>
    <t>PowerOffice AS</t>
  </si>
  <si>
    <t>Reknehuset AS</t>
  </si>
  <si>
    <t>Visma eAccounting AS</t>
  </si>
  <si>
    <t>Regnskap og revison</t>
  </si>
  <si>
    <t>Tussa IKT AS</t>
  </si>
  <si>
    <t>Birger Løken Eigedomselskap AS</t>
  </si>
  <si>
    <t>Kontor og data</t>
  </si>
  <si>
    <t>Galder AS</t>
  </si>
  <si>
    <t>Advokatfirmaet Lundberg og Langva AS</t>
  </si>
  <si>
    <t>Sørlia Invest AS</t>
  </si>
  <si>
    <t>Arbeidande styremedlemmar</t>
  </si>
  <si>
    <t>Lin Advokater AS</t>
  </si>
  <si>
    <t>Ekstern juridisk bistand</t>
  </si>
  <si>
    <t>Volda kommune</t>
  </si>
  <si>
    <t>Gebyr etc Volda kommune</t>
  </si>
  <si>
    <t>Volda Næringsforum</t>
  </si>
  <si>
    <t>Osdals Catering AS</t>
  </si>
  <si>
    <t>Andreas Vartdal Engeset</t>
  </si>
  <si>
    <t>Altinn brukerservice</t>
  </si>
  <si>
    <t>Møre-Nytt</t>
  </si>
  <si>
    <t>Aarflots Prenteverk AS</t>
  </si>
  <si>
    <t>Studentsamskipnaden i Volda</t>
  </si>
  <si>
    <t>SUNNMØRE KULTURNÆRINGSHAGE AS</t>
  </si>
  <si>
    <t>Hotell Ivar Aasen</t>
  </si>
  <si>
    <t>Beck Studio AS</t>
  </si>
  <si>
    <t>Tik Café &amp; Restaurant AS</t>
  </si>
  <si>
    <t>Diverse kostnader</t>
  </si>
  <si>
    <t>Sum 01.01.2021 - 31.12.2025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</si>
</sst>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0" x14ac:knownFonts="1"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</font>
    <font>
      <sz val="11"/>
      <color rgb="FF000000"/>
      <name val="Calibri"/>
      <family val="2"/>
    </font>
    <font>
      <i/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49" fontId="4" fillId="0" borderId="1" xfId="0" applyNumberFormat="1" applyFont="1" applyBorder="1" applyAlignment="1">
      <alignment vertical="top"/>
    </xf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top"/>
    </xf>
    <xf numFmtId="3" fontId="0" fillId="0" borderId="0" xfId="0" applyNumberFormat="1" applyAlignment="1">
      <alignment vertical="top"/>
    </xf>
    <xf numFmtId="3" fontId="4" fillId="0" borderId="1" xfId="0" applyNumberFormat="1" applyFont="1" applyBorder="1" applyAlignment="1">
      <alignment vertical="top"/>
    </xf>
    <xf numFmtId="3" fontId="0" fillId="0" borderId="0" xfId="0" applyNumberFormat="1"/>
    <xf numFmtId="14" fontId="4" fillId="2" borderId="2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2" xfId="0" applyFont="1" applyFill="1" applyBorder="1" applyAlignment="1">
      <alignment horizontal="right" vertical="center" wrapText="1"/>
    </xf>
    <xf numFmtId="49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3" fontId="7" fillId="2" borderId="0" xfId="0" applyNumberFormat="1" applyFont="1" applyFill="1" applyAlignment="1">
      <alignment vertical="center"/>
    </xf>
    <xf numFmtId="49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vertical="center"/>
    </xf>
    <xf numFmtId="4" fontId="4" fillId="0" borderId="0" xfId="0" applyNumberFormat="1" applyFont="1" applyBorder="1" applyAlignment="1">
      <alignment vertical="center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vertical="top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9" fontId="9" fillId="0" borderId="0" xfId="1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49" fontId="4" fillId="2" borderId="2" xfId="0" applyNumberFormat="1" applyFont="1" applyFill="1" applyBorder="1" applyAlignment="1">
      <alignment vertical="top"/>
    </xf>
    <xf numFmtId="164" fontId="4" fillId="2" borderId="2" xfId="0" applyNumberFormat="1" applyFont="1" applyFill="1" applyBorder="1" applyAlignment="1">
      <alignment vertical="top"/>
    </xf>
    <xf numFmtId="9" fontId="9" fillId="2" borderId="2" xfId="1" applyFont="1" applyFill="1" applyBorder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372D-CD91-47EA-B501-6C896CC848EA}">
  <sheetPr>
    <pageSetUpPr fitToPage="1"/>
  </sheetPr>
  <dimension ref="A1:J30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ColWidth="9.140625" defaultRowHeight="15" x14ac:dyDescent="0.25"/>
  <cols>
    <col min="1" max="1" width="50.7109375" style="19" customWidth="1"/>
    <col min="2" max="6" width="12.7109375" style="19" customWidth="1"/>
    <col min="7" max="7" width="5.7109375" style="19" customWidth="1"/>
    <col min="8" max="8" width="12.7109375" style="19" customWidth="1"/>
    <col min="9" max="9" width="5.7109375" style="19" customWidth="1"/>
    <col min="10" max="10" width="12.7109375" style="19" customWidth="1"/>
    <col min="11" max="16384" width="9.140625" style="19"/>
  </cols>
  <sheetData>
    <row r="1" spans="1:10" ht="27" customHeight="1" x14ac:dyDescent="0.25">
      <c r="A1" s="18" t="s">
        <v>38</v>
      </c>
      <c r="B1" s="18"/>
      <c r="C1" s="18"/>
      <c r="D1" s="18"/>
    </row>
    <row r="2" spans="1:10" ht="18" customHeight="1" x14ac:dyDescent="0.25">
      <c r="A2" s="20" t="s">
        <v>1</v>
      </c>
      <c r="B2" s="20"/>
      <c r="C2" s="20"/>
      <c r="D2" s="20"/>
    </row>
    <row r="3" spans="1:10" ht="18" customHeight="1" x14ac:dyDescent="0.25">
      <c r="A3" s="21" t="s">
        <v>34</v>
      </c>
      <c r="B3" s="21"/>
      <c r="C3" s="21"/>
      <c r="D3" s="21"/>
    </row>
    <row r="5" spans="1:10" ht="30" x14ac:dyDescent="0.25">
      <c r="A5" s="7" t="s">
        <v>2</v>
      </c>
      <c r="B5" s="8" t="s">
        <v>39</v>
      </c>
      <c r="C5" s="8" t="s">
        <v>40</v>
      </c>
      <c r="D5" s="8" t="s">
        <v>41</v>
      </c>
      <c r="E5" s="8" t="s">
        <v>42</v>
      </c>
      <c r="F5" s="22">
        <v>2025</v>
      </c>
      <c r="G5" s="23"/>
      <c r="H5" s="8" t="s">
        <v>43</v>
      </c>
      <c r="I5" s="23"/>
      <c r="J5" s="24" t="s">
        <v>44</v>
      </c>
    </row>
    <row r="6" spans="1:10" x14ac:dyDescent="0.25">
      <c r="A6" s="25" t="s">
        <v>45</v>
      </c>
      <c r="B6" s="26">
        <v>350000</v>
      </c>
      <c r="C6" s="26">
        <v>100000</v>
      </c>
      <c r="D6" s="26">
        <v>0</v>
      </c>
      <c r="E6" s="26">
        <v>15419</v>
      </c>
      <c r="F6" s="26">
        <v>100000</v>
      </c>
      <c r="H6" s="26">
        <f>SUM(B6:G6)</f>
        <v>565419</v>
      </c>
      <c r="J6" s="27">
        <f>H6/5</f>
        <v>113083.8</v>
      </c>
    </row>
    <row r="7" spans="1:10" x14ac:dyDescent="0.25">
      <c r="A7" s="28" t="s">
        <v>46</v>
      </c>
      <c r="B7" s="29">
        <v>350000</v>
      </c>
      <c r="C7" s="29">
        <v>100000</v>
      </c>
      <c r="D7" s="29">
        <v>0</v>
      </c>
      <c r="E7" s="29">
        <v>15419</v>
      </c>
      <c r="F7" s="29">
        <v>100000</v>
      </c>
      <c r="H7" s="29">
        <f t="shared" ref="H7:H15" si="0">SUM(B7:G7)</f>
        <v>565419</v>
      </c>
      <c r="J7" s="30">
        <f t="shared" ref="J7:J15" si="1">H7/5</f>
        <v>113083.8</v>
      </c>
    </row>
    <row r="8" spans="1:10" x14ac:dyDescent="0.25">
      <c r="A8" s="25" t="s">
        <v>47</v>
      </c>
      <c r="B8" s="26">
        <v>199675</v>
      </c>
      <c r="C8" s="26">
        <v>199675</v>
      </c>
      <c r="D8" s="26">
        <v>199675</v>
      </c>
      <c r="E8" s="26">
        <v>256725</v>
      </c>
      <c r="F8" s="26">
        <v>256725</v>
      </c>
      <c r="H8" s="26">
        <f t="shared" si="0"/>
        <v>1112475</v>
      </c>
      <c r="J8" s="27">
        <f t="shared" si="1"/>
        <v>222495</v>
      </c>
    </row>
    <row r="9" spans="1:10" x14ac:dyDescent="0.25">
      <c r="A9" s="25" t="s">
        <v>48</v>
      </c>
      <c r="B9" s="26">
        <v>223040.24</v>
      </c>
      <c r="C9" s="26">
        <v>423567.74</v>
      </c>
      <c r="D9" s="26">
        <v>1257943.45</v>
      </c>
      <c r="E9" s="26">
        <v>958376.75</v>
      </c>
      <c r="F9" s="26">
        <v>980049.71</v>
      </c>
      <c r="H9" s="26">
        <f t="shared" si="0"/>
        <v>3842977.8899999997</v>
      </c>
      <c r="J9" s="27">
        <f t="shared" si="1"/>
        <v>768595.57799999998</v>
      </c>
    </row>
    <row r="10" spans="1:10" x14ac:dyDescent="0.25">
      <c r="A10" s="28" t="s">
        <v>49</v>
      </c>
      <c r="B10" s="29">
        <v>422715.24</v>
      </c>
      <c r="C10" s="29">
        <v>623242.74</v>
      </c>
      <c r="D10" s="29">
        <v>1457618.45</v>
      </c>
      <c r="E10" s="29">
        <v>1215101.75</v>
      </c>
      <c r="F10" s="29">
        <v>1236774.71</v>
      </c>
      <c r="H10" s="29">
        <f t="shared" si="0"/>
        <v>4955452.8899999997</v>
      </c>
      <c r="J10" s="30">
        <f t="shared" si="1"/>
        <v>991090.57799999998</v>
      </c>
    </row>
    <row r="11" spans="1:10" x14ac:dyDescent="0.25">
      <c r="A11" s="28" t="s">
        <v>50</v>
      </c>
      <c r="B11" s="29">
        <v>-72715.240000000005</v>
      </c>
      <c r="C11" s="29">
        <v>-523242.74</v>
      </c>
      <c r="D11" s="29">
        <v>-1457618.45</v>
      </c>
      <c r="E11" s="29">
        <v>-1199682.75</v>
      </c>
      <c r="F11" s="29">
        <v>-1136774.71</v>
      </c>
      <c r="H11" s="29">
        <f t="shared" si="0"/>
        <v>-4390033.8899999997</v>
      </c>
      <c r="J11" s="31">
        <f t="shared" si="1"/>
        <v>-878006.77799999993</v>
      </c>
    </row>
    <row r="12" spans="1:10" x14ac:dyDescent="0.25">
      <c r="A12" s="25" t="s">
        <v>51</v>
      </c>
      <c r="B12" s="26"/>
      <c r="C12" s="26">
        <v>4456</v>
      </c>
      <c r="D12" s="26">
        <v>0</v>
      </c>
      <c r="E12" s="26"/>
      <c r="F12" s="26"/>
      <c r="H12" s="26">
        <f t="shared" si="0"/>
        <v>4456</v>
      </c>
      <c r="J12" s="27">
        <f t="shared" si="1"/>
        <v>891.2</v>
      </c>
    </row>
    <row r="13" spans="1:10" x14ac:dyDescent="0.25">
      <c r="A13" s="25" t="s">
        <v>52</v>
      </c>
      <c r="B13" s="26">
        <f>95800+124</f>
        <v>95924</v>
      </c>
      <c r="C13" s="26">
        <f>252176+15</f>
        <v>252191</v>
      </c>
      <c r="D13" s="26">
        <v>493897</v>
      </c>
      <c r="E13" s="26">
        <v>680209</v>
      </c>
      <c r="F13" s="26">
        <v>783962</v>
      </c>
      <c r="H13" s="26">
        <f t="shared" si="0"/>
        <v>2306183</v>
      </c>
      <c r="J13" s="27">
        <f t="shared" si="1"/>
        <v>461236.6</v>
      </c>
    </row>
    <row r="14" spans="1:10" x14ac:dyDescent="0.25">
      <c r="A14" s="28" t="s">
        <v>53</v>
      </c>
      <c r="B14" s="29">
        <v>-95676</v>
      </c>
      <c r="C14" s="29">
        <v>-247705</v>
      </c>
      <c r="D14" s="29">
        <v>-493897</v>
      </c>
      <c r="E14" s="29">
        <v>-680209</v>
      </c>
      <c r="F14" s="29">
        <v>-783962</v>
      </c>
      <c r="H14" s="29">
        <f t="shared" si="0"/>
        <v>-2301449</v>
      </c>
      <c r="J14" s="30">
        <f t="shared" si="1"/>
        <v>-460289.8</v>
      </c>
    </row>
    <row r="15" spans="1:10" x14ac:dyDescent="0.25">
      <c r="A15" s="28" t="s">
        <v>54</v>
      </c>
      <c r="B15" s="29">
        <v>-168391.24</v>
      </c>
      <c r="C15" s="29">
        <v>-770947.74</v>
      </c>
      <c r="D15" s="29">
        <v>-1951515.45</v>
      </c>
      <c r="E15" s="29">
        <v>-1879891.75</v>
      </c>
      <c r="F15" s="29">
        <v>-1920736.71</v>
      </c>
      <c r="H15" s="29">
        <f t="shared" si="0"/>
        <v>-6691482.8899999997</v>
      </c>
      <c r="J15" s="31">
        <f t="shared" si="1"/>
        <v>-1338296.578</v>
      </c>
    </row>
    <row r="16" spans="1:10" x14ac:dyDescent="0.25">
      <c r="D16" s="32"/>
    </row>
    <row r="19" spans="8:8" x14ac:dyDescent="0.25">
      <c r="H19" s="26"/>
    </row>
    <row r="20" spans="8:8" x14ac:dyDescent="0.25">
      <c r="H20" s="26"/>
    </row>
    <row r="21" spans="8:8" x14ac:dyDescent="0.25">
      <c r="H21" s="26"/>
    </row>
    <row r="22" spans="8:8" x14ac:dyDescent="0.25">
      <c r="H22" s="26"/>
    </row>
    <row r="23" spans="8:8" x14ac:dyDescent="0.25">
      <c r="H23" s="26"/>
    </row>
    <row r="24" spans="8:8" x14ac:dyDescent="0.25">
      <c r="H24" s="26"/>
    </row>
    <row r="25" spans="8:8" x14ac:dyDescent="0.25">
      <c r="H25" s="26"/>
    </row>
    <row r="26" spans="8:8" x14ac:dyDescent="0.25">
      <c r="H26" s="26"/>
    </row>
    <row r="27" spans="8:8" x14ac:dyDescent="0.25">
      <c r="H27" s="26"/>
    </row>
    <row r="28" spans="8:8" x14ac:dyDescent="0.25">
      <c r="H28" s="26"/>
    </row>
    <row r="29" spans="8:8" x14ac:dyDescent="0.25">
      <c r="H29" s="26"/>
    </row>
    <row r="30" spans="8:8" x14ac:dyDescent="0.25">
      <c r="H30" s="26"/>
    </row>
  </sheetData>
  <pageMargins left="0.75" right="0.75" top="0.75" bottom="0.5" header="0.5" footer="0.75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showGridLines="0" workbookViewId="0">
      <pane ySplit="5" topLeftCell="A6" activePane="bottomLeft" state="frozenSplit"/>
      <selection pane="bottomLeft" activeCell="F40" sqref="A1:F40"/>
    </sheetView>
  </sheetViews>
  <sheetFormatPr baseColWidth="10" defaultColWidth="9.140625" defaultRowHeight="15" x14ac:dyDescent="0.25"/>
  <cols>
    <col min="1" max="1" width="50.7109375" customWidth="1"/>
    <col min="2" max="6" width="12.7109375" customWidth="1"/>
  </cols>
  <sheetData>
    <row r="1" spans="1:6" ht="27" customHeight="1" x14ac:dyDescent="0.4">
      <c r="A1" s="5" t="s">
        <v>0</v>
      </c>
    </row>
    <row r="2" spans="1:6" ht="18" customHeight="1" x14ac:dyDescent="0.3">
      <c r="A2" s="1" t="s">
        <v>1</v>
      </c>
    </row>
    <row r="3" spans="1:6" ht="18" customHeight="1" x14ac:dyDescent="0.3">
      <c r="A3" s="6" t="s">
        <v>34</v>
      </c>
    </row>
    <row r="5" spans="1:6" x14ac:dyDescent="0.25">
      <c r="A5" s="7" t="s">
        <v>2</v>
      </c>
      <c r="B5" s="8" t="s">
        <v>4</v>
      </c>
      <c r="C5" s="8" t="s">
        <v>3</v>
      </c>
      <c r="D5" s="15">
        <v>45291</v>
      </c>
      <c r="E5" s="15">
        <v>45657</v>
      </c>
      <c r="F5" s="15">
        <v>46022</v>
      </c>
    </row>
    <row r="6" spans="1:6" ht="20.100000000000001" customHeight="1" x14ac:dyDescent="0.25">
      <c r="A6" s="9" t="s">
        <v>35</v>
      </c>
      <c r="B6" s="10" t="s">
        <v>2</v>
      </c>
      <c r="C6" s="10" t="s">
        <v>2</v>
      </c>
      <c r="D6" s="10" t="s">
        <v>2</v>
      </c>
      <c r="E6" s="10" t="s">
        <v>2</v>
      </c>
      <c r="F6" s="16" t="s">
        <v>2</v>
      </c>
    </row>
    <row r="7" spans="1:6" x14ac:dyDescent="0.25">
      <c r="A7" s="2" t="s">
        <v>5</v>
      </c>
      <c r="B7" s="11" t="s">
        <v>2</v>
      </c>
      <c r="C7" s="11" t="s">
        <v>2</v>
      </c>
      <c r="D7" s="11" t="s">
        <v>2</v>
      </c>
      <c r="E7" s="11" t="s">
        <v>2</v>
      </c>
      <c r="F7" s="17" t="s">
        <v>2</v>
      </c>
    </row>
    <row r="8" spans="1:6" x14ac:dyDescent="0.25">
      <c r="A8" s="2" t="s">
        <v>6</v>
      </c>
      <c r="B8" s="11"/>
      <c r="C8" s="11"/>
      <c r="D8" s="11"/>
      <c r="E8" s="11"/>
      <c r="F8" s="17"/>
    </row>
    <row r="9" spans="1:6" x14ac:dyDescent="0.25">
      <c r="A9" s="3" t="s">
        <v>7</v>
      </c>
      <c r="B9" s="12">
        <v>20691250</v>
      </c>
      <c r="C9" s="12">
        <v>13655250</v>
      </c>
      <c r="D9" s="12">
        <v>13655250</v>
      </c>
      <c r="E9" s="12">
        <v>13655250</v>
      </c>
      <c r="F9" s="12">
        <v>13655250</v>
      </c>
    </row>
    <row r="10" spans="1:6" x14ac:dyDescent="0.25">
      <c r="A10" s="4" t="s">
        <v>8</v>
      </c>
      <c r="B10" s="13">
        <v>20691250</v>
      </c>
      <c r="C10" s="13">
        <v>13655250</v>
      </c>
      <c r="D10" s="13">
        <v>13655250</v>
      </c>
      <c r="E10" s="13">
        <v>13655250</v>
      </c>
      <c r="F10" s="13">
        <v>13655250</v>
      </c>
    </row>
    <row r="11" spans="1:6" x14ac:dyDescent="0.25">
      <c r="A11" s="2" t="s">
        <v>9</v>
      </c>
      <c r="B11" s="11"/>
      <c r="C11" s="11"/>
      <c r="D11" s="11"/>
      <c r="E11" s="11"/>
      <c r="F11" s="11"/>
    </row>
    <row r="12" spans="1:6" x14ac:dyDescent="0.25">
      <c r="A12" s="3" t="s">
        <v>10</v>
      </c>
      <c r="B12" s="12">
        <v>30000</v>
      </c>
      <c r="C12" s="12">
        <v>7066000</v>
      </c>
      <c r="D12" s="12">
        <v>7066000</v>
      </c>
      <c r="E12" s="12">
        <v>7066000</v>
      </c>
      <c r="F12" s="12">
        <v>7066000</v>
      </c>
    </row>
    <row r="13" spans="1:6" x14ac:dyDescent="0.25">
      <c r="A13" s="3" t="s">
        <v>11</v>
      </c>
      <c r="B13" s="12">
        <v>176485</v>
      </c>
      <c r="C13" s="12">
        <v>380941</v>
      </c>
      <c r="D13" s="12">
        <v>380941</v>
      </c>
      <c r="E13" s="12">
        <v>380941</v>
      </c>
      <c r="F13" s="12">
        <v>380941</v>
      </c>
    </row>
    <row r="14" spans="1:6" x14ac:dyDescent="0.25">
      <c r="A14" s="3" t="s">
        <v>12</v>
      </c>
      <c r="B14" s="12">
        <v>1040316.8</v>
      </c>
      <c r="C14" s="12">
        <v>3334898.52</v>
      </c>
      <c r="D14" s="12">
        <v>3336473.52</v>
      </c>
      <c r="E14" s="12">
        <v>3336473.52</v>
      </c>
      <c r="F14" s="12">
        <v>3336473.52</v>
      </c>
    </row>
    <row r="15" spans="1:6" x14ac:dyDescent="0.25">
      <c r="A15" s="4" t="s">
        <v>13</v>
      </c>
      <c r="B15" s="13">
        <v>1246801.8</v>
      </c>
      <c r="C15" s="13">
        <v>10781839.52</v>
      </c>
      <c r="D15" s="13">
        <v>10783414.52</v>
      </c>
      <c r="E15" s="13">
        <v>10783414.52</v>
      </c>
      <c r="F15" s="13">
        <v>10783414.52</v>
      </c>
    </row>
    <row r="16" spans="1:6" x14ac:dyDescent="0.25">
      <c r="A16" s="4" t="s">
        <v>14</v>
      </c>
      <c r="B16" s="13">
        <v>21938051.800000001</v>
      </c>
      <c r="C16" s="13">
        <v>24437089.52</v>
      </c>
      <c r="D16" s="13">
        <v>24438664.52</v>
      </c>
      <c r="E16" s="13">
        <v>24438664.52</v>
      </c>
      <c r="F16" s="13">
        <v>24438664.52</v>
      </c>
    </row>
    <row r="17" spans="1:6" x14ac:dyDescent="0.25">
      <c r="A17" s="2" t="s">
        <v>15</v>
      </c>
      <c r="B17" s="11" t="s">
        <v>2</v>
      </c>
      <c r="C17" s="11" t="s">
        <v>2</v>
      </c>
      <c r="D17" s="11" t="s">
        <v>2</v>
      </c>
      <c r="E17" s="11" t="s">
        <v>2</v>
      </c>
      <c r="F17" s="11" t="s">
        <v>2</v>
      </c>
    </row>
    <row r="18" spans="1:6" x14ac:dyDescent="0.25">
      <c r="A18" s="2" t="s">
        <v>16</v>
      </c>
      <c r="B18" s="11"/>
      <c r="C18" s="11"/>
      <c r="D18" s="11"/>
      <c r="E18" s="11"/>
      <c r="F18" s="11"/>
    </row>
    <row r="19" spans="1:6" x14ac:dyDescent="0.25">
      <c r="A19" s="3" t="s">
        <v>12</v>
      </c>
      <c r="B19" s="12">
        <v>6600</v>
      </c>
      <c r="C19" s="12">
        <v>0</v>
      </c>
      <c r="D19" s="12">
        <v>15492</v>
      </c>
      <c r="E19" s="12">
        <v>0</v>
      </c>
      <c r="F19" s="12">
        <v>125000</v>
      </c>
    </row>
    <row r="20" spans="1:6" x14ac:dyDescent="0.25">
      <c r="A20" s="4" t="s">
        <v>17</v>
      </c>
      <c r="B20" s="13">
        <v>6600</v>
      </c>
      <c r="C20" s="13">
        <v>0</v>
      </c>
      <c r="D20" s="13">
        <v>15492</v>
      </c>
      <c r="E20" s="13">
        <v>0</v>
      </c>
      <c r="F20" s="13">
        <v>125000</v>
      </c>
    </row>
    <row r="21" spans="1:6" x14ac:dyDescent="0.25">
      <c r="A21" s="4" t="s">
        <v>18</v>
      </c>
      <c r="B21" s="13">
        <v>6600</v>
      </c>
      <c r="C21" s="13"/>
      <c r="D21" s="13">
        <v>15492</v>
      </c>
      <c r="E21" s="13"/>
      <c r="F21" s="13">
        <v>125000</v>
      </c>
    </row>
    <row r="22" spans="1:6" x14ac:dyDescent="0.25">
      <c r="A22" s="2" t="s">
        <v>19</v>
      </c>
      <c r="B22" s="11">
        <v>21944651.800000001</v>
      </c>
      <c r="C22" s="11">
        <v>24437089.52</v>
      </c>
      <c r="D22" s="11">
        <v>24454156.52</v>
      </c>
      <c r="E22" s="11">
        <v>24438664.52</v>
      </c>
      <c r="F22" s="11">
        <v>24563664.52</v>
      </c>
    </row>
    <row r="23" spans="1:6" x14ac:dyDescent="0.25">
      <c r="A23" s="3" t="s">
        <v>2</v>
      </c>
      <c r="B23" s="12" t="s">
        <v>2</v>
      </c>
      <c r="C23" s="12" t="s">
        <v>2</v>
      </c>
      <c r="D23" s="12" t="s">
        <v>2</v>
      </c>
      <c r="E23" s="12" t="s">
        <v>2</v>
      </c>
      <c r="F23" s="12" t="s">
        <v>2</v>
      </c>
    </row>
    <row r="24" spans="1:6" ht="20.100000000000001" customHeight="1" x14ac:dyDescent="0.25">
      <c r="A24" s="9" t="s">
        <v>36</v>
      </c>
      <c r="B24" s="10" t="s">
        <v>2</v>
      </c>
      <c r="C24" s="10" t="s">
        <v>2</v>
      </c>
      <c r="D24" s="10" t="s">
        <v>2</v>
      </c>
      <c r="E24" s="10" t="s">
        <v>2</v>
      </c>
      <c r="F24" s="10" t="s">
        <v>2</v>
      </c>
    </row>
    <row r="25" spans="1:6" x14ac:dyDescent="0.25">
      <c r="A25" s="2" t="s">
        <v>20</v>
      </c>
      <c r="B25" s="11" t="s">
        <v>2</v>
      </c>
      <c r="C25" s="11" t="s">
        <v>2</v>
      </c>
      <c r="D25" s="11" t="s">
        <v>2</v>
      </c>
      <c r="E25" s="11" t="s">
        <v>2</v>
      </c>
      <c r="F25" s="11" t="s">
        <v>2</v>
      </c>
    </row>
    <row r="26" spans="1:6" x14ac:dyDescent="0.25">
      <c r="A26" s="2" t="s">
        <v>21</v>
      </c>
      <c r="B26" s="11"/>
      <c r="C26" s="11"/>
      <c r="D26" s="11"/>
      <c r="E26" s="11"/>
      <c r="F26" s="11"/>
    </row>
    <row r="27" spans="1:6" x14ac:dyDescent="0.25">
      <c r="A27" s="3" t="s">
        <v>22</v>
      </c>
      <c r="B27" s="12">
        <v>30000</v>
      </c>
      <c r="C27" s="12">
        <v>30000</v>
      </c>
      <c r="D27" s="12">
        <v>30000</v>
      </c>
      <c r="E27" s="12">
        <v>30000</v>
      </c>
      <c r="F27" s="12">
        <v>30000</v>
      </c>
    </row>
    <row r="28" spans="1:6" x14ac:dyDescent="0.25">
      <c r="A28" s="3" t="s">
        <v>23</v>
      </c>
      <c r="B28" s="12">
        <v>20181608.760000002</v>
      </c>
      <c r="C28" s="12">
        <v>19410661.02</v>
      </c>
      <c r="D28" s="12">
        <v>17459145.57</v>
      </c>
      <c r="E28" s="12">
        <v>15579253.82</v>
      </c>
      <c r="F28" s="12">
        <v>13658517.109999999</v>
      </c>
    </row>
    <row r="29" spans="1:6" x14ac:dyDescent="0.25">
      <c r="A29" s="4" t="s">
        <v>24</v>
      </c>
      <c r="B29" s="13">
        <v>20211608.760000002</v>
      </c>
      <c r="C29" s="13">
        <v>19440661.02</v>
      </c>
      <c r="D29" s="13">
        <v>17489145.57</v>
      </c>
      <c r="E29" s="13">
        <v>15609253.82</v>
      </c>
      <c r="F29" s="13">
        <v>13688517.109999999</v>
      </c>
    </row>
    <row r="30" spans="1:6" x14ac:dyDescent="0.25">
      <c r="A30" s="4" t="s">
        <v>25</v>
      </c>
      <c r="B30" s="13">
        <v>20211608.760000002</v>
      </c>
      <c r="C30" s="13">
        <v>19440661.02</v>
      </c>
      <c r="D30" s="13">
        <v>17489145.57</v>
      </c>
      <c r="E30" s="13">
        <v>15609253.82</v>
      </c>
      <c r="F30" s="13">
        <v>13688517.109999999</v>
      </c>
    </row>
    <row r="31" spans="1:6" x14ac:dyDescent="0.25">
      <c r="A31" s="2" t="s">
        <v>26</v>
      </c>
      <c r="B31" s="11" t="s">
        <v>2</v>
      </c>
      <c r="C31" s="11" t="s">
        <v>2</v>
      </c>
      <c r="D31" s="11" t="s">
        <v>2</v>
      </c>
      <c r="E31" s="11" t="s">
        <v>2</v>
      </c>
      <c r="F31" s="11" t="s">
        <v>2</v>
      </c>
    </row>
    <row r="32" spans="1:6" x14ac:dyDescent="0.25">
      <c r="A32" s="2" t="s">
        <v>27</v>
      </c>
      <c r="B32" s="11"/>
      <c r="C32" s="11"/>
      <c r="D32" s="11"/>
      <c r="E32" s="11"/>
      <c r="F32" s="11"/>
    </row>
    <row r="33" spans="1:6" x14ac:dyDescent="0.25">
      <c r="A33" s="3" t="s">
        <v>28</v>
      </c>
      <c r="B33" s="12">
        <v>1816147.06</v>
      </c>
      <c r="C33" s="12">
        <v>4960621.51</v>
      </c>
      <c r="D33" s="12">
        <v>6785738.9500000002</v>
      </c>
      <c r="E33" s="12">
        <v>8802905.5999999996</v>
      </c>
      <c r="F33" s="12">
        <v>10821309.91</v>
      </c>
    </row>
    <row r="34" spans="1:6" x14ac:dyDescent="0.25">
      <c r="A34" s="3" t="s">
        <v>29</v>
      </c>
      <c r="B34" s="12">
        <v>13175</v>
      </c>
      <c r="C34" s="12">
        <v>44048.25</v>
      </c>
      <c r="D34" s="12">
        <v>215267</v>
      </c>
      <c r="E34" s="12">
        <v>2637.5</v>
      </c>
      <c r="F34" s="12">
        <v>22454.5</v>
      </c>
    </row>
    <row r="35" spans="1:6" x14ac:dyDescent="0.25">
      <c r="A35" s="3" t="s">
        <v>30</v>
      </c>
      <c r="B35" s="12">
        <v>-96279.02</v>
      </c>
      <c r="C35" s="12">
        <v>-8241.26</v>
      </c>
      <c r="D35" s="12">
        <v>-62270</v>
      </c>
      <c r="E35" s="12">
        <v>-49046</v>
      </c>
      <c r="F35" s="12">
        <v>-19917</v>
      </c>
    </row>
    <row r="36" spans="1:6" x14ac:dyDescent="0.25">
      <c r="A36" s="3" t="s">
        <v>37</v>
      </c>
      <c r="B36" s="12">
        <v>0</v>
      </c>
      <c r="C36" s="12">
        <v>0</v>
      </c>
      <c r="D36" s="12">
        <v>26275</v>
      </c>
      <c r="E36" s="12">
        <v>72913.600000000006</v>
      </c>
      <c r="F36" s="12">
        <v>51300</v>
      </c>
    </row>
    <row r="37" spans="1:6" x14ac:dyDescent="0.25">
      <c r="A37" s="4" t="s">
        <v>31</v>
      </c>
      <c r="B37" s="13">
        <v>1733043.04</v>
      </c>
      <c r="C37" s="13">
        <v>4996428.5</v>
      </c>
      <c r="D37" s="13">
        <v>6965010.9500000002</v>
      </c>
      <c r="E37" s="13">
        <v>8829410.6999999993</v>
      </c>
      <c r="F37" s="13">
        <v>10875147.41</v>
      </c>
    </row>
    <row r="38" spans="1:6" x14ac:dyDescent="0.25">
      <c r="A38" s="4" t="s">
        <v>32</v>
      </c>
      <c r="B38" s="13">
        <v>1733043.04</v>
      </c>
      <c r="C38" s="13">
        <v>4996428.5</v>
      </c>
      <c r="D38" s="13">
        <v>6965010.9500000002</v>
      </c>
      <c r="E38" s="13">
        <v>8829410.6999999993</v>
      </c>
      <c r="F38" s="13">
        <v>10875147.41</v>
      </c>
    </row>
    <row r="39" spans="1:6" x14ac:dyDescent="0.25">
      <c r="A39" s="2" t="s">
        <v>33</v>
      </c>
      <c r="B39" s="11">
        <v>21944651.800000001</v>
      </c>
      <c r="C39" s="11">
        <v>24437089.52</v>
      </c>
      <c r="D39" s="11">
        <v>24454156.52</v>
      </c>
      <c r="E39" s="11">
        <v>24438664.52</v>
      </c>
      <c r="F39" s="11">
        <v>24563664.52</v>
      </c>
    </row>
    <row r="40" spans="1:6" x14ac:dyDescent="0.25">
      <c r="B40" s="14"/>
      <c r="C40" s="14"/>
      <c r="D40" s="14"/>
    </row>
    <row r="41" spans="1:6" x14ac:dyDescent="0.25">
      <c r="B41" s="14"/>
      <c r="C41" s="14"/>
      <c r="D41" s="14"/>
      <c r="E41" s="14"/>
      <c r="F41" s="14"/>
    </row>
    <row r="42" spans="1:6" x14ac:dyDescent="0.25">
      <c r="B42" s="14"/>
      <c r="C42" s="14"/>
      <c r="D42" s="14"/>
      <c r="E42" s="14"/>
      <c r="F42" s="14"/>
    </row>
    <row r="43" spans="1:6" x14ac:dyDescent="0.25">
      <c r="B43" s="14"/>
      <c r="C43" s="14"/>
      <c r="D43" s="14"/>
      <c r="E43" s="14"/>
      <c r="F43" s="14"/>
    </row>
  </sheetData>
  <pageMargins left="0.75" right="0.75" top="0.75" bottom="0.5" header="0.5" footer="0.75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B97D3-6D84-4644-A5AC-355AB082861D}">
  <sheetPr>
    <pageSetUpPr fitToPage="1"/>
  </sheetPr>
  <dimension ref="A1:F48"/>
  <sheetViews>
    <sheetView showGridLines="0" workbookViewId="0">
      <pane ySplit="1" topLeftCell="A2" activePane="bottomLeft" state="frozen"/>
      <selection pane="bottomLeft" activeCell="C55" sqref="C55"/>
    </sheetView>
  </sheetViews>
  <sheetFormatPr baseColWidth="10" defaultColWidth="9.140625" defaultRowHeight="15" x14ac:dyDescent="0.25"/>
  <cols>
    <col min="1" max="1" width="13.5703125" style="38" customWidth="1"/>
    <col min="2" max="2" width="42.140625" customWidth="1"/>
    <col min="3" max="3" width="20.5703125" customWidth="1"/>
    <col min="4" max="4" width="4.42578125" customWidth="1"/>
    <col min="5" max="5" width="10.5703125" customWidth="1"/>
    <col min="6" max="6" width="6.28515625" customWidth="1"/>
  </cols>
  <sheetData>
    <row r="1" spans="1:6" ht="27" customHeight="1" x14ac:dyDescent="0.4">
      <c r="A1" s="33" t="s">
        <v>55</v>
      </c>
      <c r="B1" s="34"/>
      <c r="C1" s="34"/>
      <c r="D1" s="34"/>
      <c r="E1" s="34"/>
      <c r="F1" s="34"/>
    </row>
    <row r="2" spans="1:6" ht="18" customHeight="1" x14ac:dyDescent="0.3">
      <c r="A2" s="35" t="s">
        <v>1</v>
      </c>
    </row>
    <row r="3" spans="1:6" ht="18" customHeight="1" x14ac:dyDescent="0.3">
      <c r="A3" s="36" t="s">
        <v>56</v>
      </c>
      <c r="B3" s="37"/>
      <c r="C3" s="37"/>
      <c r="D3" s="37"/>
      <c r="E3" s="37"/>
      <c r="F3" s="37"/>
    </row>
    <row r="4" spans="1:6" x14ac:dyDescent="0.25">
      <c r="D4" s="39"/>
    </row>
    <row r="5" spans="1:6" x14ac:dyDescent="0.25">
      <c r="A5" s="40" t="s">
        <v>57</v>
      </c>
      <c r="B5" s="41" t="s">
        <v>58</v>
      </c>
      <c r="C5" s="42" t="s">
        <v>59</v>
      </c>
      <c r="D5" s="39"/>
      <c r="E5" s="42" t="s">
        <v>60</v>
      </c>
      <c r="F5" s="42" t="s">
        <v>61</v>
      </c>
    </row>
    <row r="6" spans="1:6" x14ac:dyDescent="0.25">
      <c r="A6" s="43">
        <v>50001</v>
      </c>
      <c r="B6" s="3" t="s">
        <v>62</v>
      </c>
      <c r="C6" s="44">
        <v>984031.8</v>
      </c>
      <c r="D6" s="39"/>
      <c r="E6" s="39"/>
    </row>
    <row r="7" spans="1:6" x14ac:dyDescent="0.25">
      <c r="A7" s="43">
        <v>50013</v>
      </c>
      <c r="B7" s="3" t="s">
        <v>63</v>
      </c>
      <c r="C7" s="44">
        <v>31250</v>
      </c>
      <c r="D7" s="39"/>
      <c r="E7" s="39"/>
    </row>
    <row r="8" spans="1:6" x14ac:dyDescent="0.25">
      <c r="A8" s="43">
        <v>50021</v>
      </c>
      <c r="B8" s="3" t="s">
        <v>64</v>
      </c>
      <c r="C8" s="44">
        <v>250000</v>
      </c>
      <c r="D8" s="39"/>
      <c r="E8" s="39"/>
    </row>
    <row r="9" spans="1:6" x14ac:dyDescent="0.25">
      <c r="A9" s="43">
        <v>50023</v>
      </c>
      <c r="B9" s="3" t="s">
        <v>65</v>
      </c>
      <c r="C9" s="44">
        <v>437500</v>
      </c>
      <c r="D9" s="39"/>
      <c r="E9" s="39"/>
    </row>
    <row r="10" spans="1:6" x14ac:dyDescent="0.25">
      <c r="A10" s="43">
        <v>50024</v>
      </c>
      <c r="B10" s="3" t="s">
        <v>66</v>
      </c>
      <c r="C10" s="44">
        <v>66741.72</v>
      </c>
      <c r="D10" s="39"/>
      <c r="E10" s="39"/>
    </row>
    <row r="11" spans="1:6" x14ac:dyDescent="0.25">
      <c r="A11" s="43">
        <v>50025</v>
      </c>
      <c r="B11" s="3" t="s">
        <v>67</v>
      </c>
      <c r="C11" s="44">
        <v>250000</v>
      </c>
      <c r="D11" s="39"/>
      <c r="E11" s="39"/>
    </row>
    <row r="12" spans="1:6" s="48" customFormat="1" x14ac:dyDescent="0.25">
      <c r="A12" s="45"/>
      <c r="B12" s="2" t="s">
        <v>68</v>
      </c>
      <c r="C12" s="46">
        <f>SUM(C6:C11)</f>
        <v>2019523.52</v>
      </c>
      <c r="D12" s="46"/>
      <c r="E12" s="46">
        <f>C12/5</f>
        <v>403904.70400000003</v>
      </c>
      <c r="F12" s="47">
        <f>E12/$E$48</f>
        <v>0.26532888999834214</v>
      </c>
    </row>
    <row r="13" spans="1:6" x14ac:dyDescent="0.25">
      <c r="A13" s="43"/>
      <c r="B13" s="3"/>
      <c r="C13" s="44"/>
      <c r="D13" s="39"/>
      <c r="E13" s="39"/>
    </row>
    <row r="14" spans="1:6" x14ac:dyDescent="0.25">
      <c r="A14" s="43">
        <v>50002</v>
      </c>
      <c r="B14" s="3" t="s">
        <v>69</v>
      </c>
      <c r="C14" s="44">
        <v>50600</v>
      </c>
      <c r="D14" s="39"/>
      <c r="E14" s="39"/>
    </row>
    <row r="15" spans="1:6" x14ac:dyDescent="0.25">
      <c r="A15" s="43">
        <v>50026</v>
      </c>
      <c r="B15" s="3" t="s">
        <v>70</v>
      </c>
      <c r="C15" s="44">
        <v>17723.82</v>
      </c>
      <c r="D15" s="39"/>
      <c r="E15" s="39"/>
    </row>
    <row r="16" spans="1:6" x14ac:dyDescent="0.25">
      <c r="A16" s="43">
        <v>50022</v>
      </c>
      <c r="B16" s="3" t="s">
        <v>71</v>
      </c>
      <c r="C16" s="44">
        <v>189928.47</v>
      </c>
      <c r="D16" s="39"/>
      <c r="E16" s="39"/>
    </row>
    <row r="17" spans="1:6" x14ac:dyDescent="0.25">
      <c r="A17" s="43">
        <v>50008</v>
      </c>
      <c r="B17" s="3" t="s">
        <v>72</v>
      </c>
      <c r="C17" s="44">
        <v>1425</v>
      </c>
      <c r="D17" s="39"/>
      <c r="E17" s="39"/>
    </row>
    <row r="18" spans="1:6" s="48" customFormat="1" x14ac:dyDescent="0.25">
      <c r="A18" s="49"/>
      <c r="B18" s="2" t="s">
        <v>73</v>
      </c>
      <c r="C18" s="46">
        <f>SUM(C14:C17)</f>
        <v>259677.29</v>
      </c>
      <c r="D18" s="46"/>
      <c r="E18" s="46">
        <f>C18/5</f>
        <v>51935.457999999999</v>
      </c>
      <c r="F18" s="47">
        <f>E18/$E$48</f>
        <v>3.4116902542178654E-2</v>
      </c>
    </row>
    <row r="19" spans="1:6" x14ac:dyDescent="0.25">
      <c r="A19" s="43"/>
      <c r="B19" s="3"/>
      <c r="C19" s="44"/>
      <c r="D19" s="39"/>
      <c r="E19" s="39"/>
    </row>
    <row r="20" spans="1:6" x14ac:dyDescent="0.25">
      <c r="A20" s="43">
        <v>50009</v>
      </c>
      <c r="B20" s="3" t="s">
        <v>74</v>
      </c>
      <c r="C20" s="44">
        <v>43626.96</v>
      </c>
      <c r="D20" s="39"/>
      <c r="E20" s="39"/>
    </row>
    <row r="21" spans="1:6" x14ac:dyDescent="0.25">
      <c r="A21" s="43">
        <v>50006</v>
      </c>
      <c r="B21" s="3" t="s">
        <v>75</v>
      </c>
      <c r="C21" s="44">
        <v>100361.24</v>
      </c>
      <c r="D21" s="39"/>
      <c r="E21" s="39"/>
    </row>
    <row r="22" spans="1:6" s="48" customFormat="1" x14ac:dyDescent="0.25">
      <c r="A22" s="49"/>
      <c r="B22" s="2" t="s">
        <v>76</v>
      </c>
      <c r="C22" s="46">
        <f>SUM(C20:C21)</f>
        <v>143988.20000000001</v>
      </c>
      <c r="D22" s="46"/>
      <c r="E22" s="46">
        <f>C22/5</f>
        <v>28797.640000000003</v>
      </c>
      <c r="F22" s="47">
        <f>E22/$E$48</f>
        <v>1.8917447061403518E-2</v>
      </c>
    </row>
    <row r="23" spans="1:6" x14ac:dyDescent="0.25">
      <c r="A23" s="43"/>
      <c r="B23" s="3"/>
      <c r="C23" s="44"/>
      <c r="D23" s="39"/>
      <c r="E23" s="39"/>
    </row>
    <row r="24" spans="1:6" x14ac:dyDescent="0.25">
      <c r="A24" s="43">
        <v>50004</v>
      </c>
      <c r="B24" s="3" t="s">
        <v>77</v>
      </c>
      <c r="C24" s="44">
        <v>2552862.42</v>
      </c>
      <c r="D24" s="39"/>
      <c r="E24" s="39"/>
    </row>
    <row r="25" spans="1:6" x14ac:dyDescent="0.25">
      <c r="A25" s="43">
        <v>50010</v>
      </c>
      <c r="B25" s="3" t="s">
        <v>78</v>
      </c>
      <c r="C25" s="44">
        <v>1430690.5</v>
      </c>
      <c r="D25" s="39"/>
      <c r="E25" s="39"/>
    </row>
    <row r="26" spans="1:6" x14ac:dyDescent="0.25">
      <c r="A26" s="43">
        <v>50027</v>
      </c>
      <c r="B26" s="3" t="s">
        <v>79</v>
      </c>
      <c r="C26" s="44">
        <v>238716.64</v>
      </c>
      <c r="D26" s="39"/>
      <c r="E26" s="39"/>
    </row>
    <row r="27" spans="1:6" s="48" customFormat="1" x14ac:dyDescent="0.25">
      <c r="A27" s="49"/>
      <c r="B27" s="2" t="s">
        <v>80</v>
      </c>
      <c r="C27" s="46">
        <f>SUM(C24:C26)</f>
        <v>4222269.5599999996</v>
      </c>
      <c r="D27" s="46"/>
      <c r="E27" s="46">
        <f>C27/5</f>
        <v>844453.91199999989</v>
      </c>
      <c r="F27" s="47">
        <f>E27/$E$48</f>
        <v>0.55472990759156304</v>
      </c>
    </row>
    <row r="28" spans="1:6" x14ac:dyDescent="0.25">
      <c r="C28" s="39"/>
      <c r="D28" s="39"/>
      <c r="E28" s="39"/>
    </row>
    <row r="29" spans="1:6" x14ac:dyDescent="0.25">
      <c r="A29" s="43">
        <v>50014</v>
      </c>
      <c r="B29" s="3" t="s">
        <v>81</v>
      </c>
      <c r="C29" s="44">
        <v>166651.20000000001</v>
      </c>
      <c r="D29" s="39"/>
      <c r="E29" s="39"/>
    </row>
    <row r="30" spans="1:6" s="48" customFormat="1" x14ac:dyDescent="0.25">
      <c r="A30" s="45"/>
      <c r="B30" s="2" t="s">
        <v>82</v>
      </c>
      <c r="C30" s="46">
        <f>SUM(C29)</f>
        <v>166651.20000000001</v>
      </c>
      <c r="D30" s="46"/>
      <c r="E30" s="46">
        <f>C30/5</f>
        <v>33330.240000000005</v>
      </c>
      <c r="F30" s="47">
        <f>E30/$E$48</f>
        <v>2.1894955654139507E-2</v>
      </c>
    </row>
    <row r="31" spans="1:6" x14ac:dyDescent="0.25">
      <c r="B31" s="3"/>
      <c r="C31" s="39"/>
      <c r="D31" s="39"/>
      <c r="E31" s="39"/>
    </row>
    <row r="32" spans="1:6" x14ac:dyDescent="0.25">
      <c r="A32" s="43">
        <v>50015</v>
      </c>
      <c r="B32" s="3" t="s">
        <v>83</v>
      </c>
      <c r="C32" s="44">
        <v>721519</v>
      </c>
      <c r="D32" s="39"/>
      <c r="E32" s="39"/>
    </row>
    <row r="33" spans="1:6" s="48" customFormat="1" x14ac:dyDescent="0.25">
      <c r="A33" s="45"/>
      <c r="B33" s="2" t="s">
        <v>84</v>
      </c>
      <c r="C33" s="46">
        <f>SUM(C32)</f>
        <v>721519</v>
      </c>
      <c r="D33" s="46"/>
      <c r="E33" s="46">
        <f>C33/5</f>
        <v>144303.79999999999</v>
      </c>
      <c r="F33" s="47">
        <f>E33/$E$48</f>
        <v>9.4794555986510015E-2</v>
      </c>
    </row>
    <row r="34" spans="1:6" x14ac:dyDescent="0.25">
      <c r="C34" s="39"/>
      <c r="D34" s="39"/>
      <c r="E34" s="39"/>
    </row>
    <row r="35" spans="1:6" x14ac:dyDescent="0.25">
      <c r="A35" s="43">
        <v>50003</v>
      </c>
      <c r="B35" s="3" t="s">
        <v>85</v>
      </c>
      <c r="C35" s="44">
        <v>5000</v>
      </c>
      <c r="D35" s="39"/>
      <c r="E35" s="39"/>
    </row>
    <row r="36" spans="1:6" x14ac:dyDescent="0.25">
      <c r="A36" s="43">
        <v>50000</v>
      </c>
      <c r="B36" s="3" t="s">
        <v>86</v>
      </c>
      <c r="C36" s="44">
        <v>7204.2</v>
      </c>
      <c r="D36" s="39"/>
      <c r="E36" s="39"/>
    </row>
    <row r="37" spans="1:6" x14ac:dyDescent="0.25">
      <c r="A37" s="43">
        <v>50011</v>
      </c>
      <c r="B37" s="3" t="s">
        <v>87</v>
      </c>
      <c r="C37" s="44">
        <v>3600</v>
      </c>
      <c r="D37" s="39"/>
      <c r="E37" s="39"/>
    </row>
    <row r="38" spans="1:6" x14ac:dyDescent="0.25">
      <c r="A38" s="43">
        <v>50016</v>
      </c>
      <c r="B38" s="3" t="s">
        <v>88</v>
      </c>
      <c r="C38" s="44">
        <v>5570</v>
      </c>
      <c r="D38" s="39"/>
      <c r="E38" s="39"/>
    </row>
    <row r="39" spans="1:6" x14ac:dyDescent="0.25">
      <c r="A39" s="43">
        <v>50018</v>
      </c>
      <c r="B39" s="3" t="s">
        <v>89</v>
      </c>
      <c r="C39" s="44">
        <v>10378.040000000001</v>
      </c>
      <c r="D39" s="39"/>
      <c r="E39" s="39"/>
    </row>
    <row r="40" spans="1:6" x14ac:dyDescent="0.25">
      <c r="A40" s="43">
        <v>50019</v>
      </c>
      <c r="B40" s="3" t="s">
        <v>90</v>
      </c>
      <c r="C40" s="44">
        <v>10008</v>
      </c>
      <c r="D40" s="39"/>
      <c r="E40" s="39"/>
    </row>
    <row r="41" spans="1:6" x14ac:dyDescent="0.25">
      <c r="A41" s="43">
        <v>50020</v>
      </c>
      <c r="B41" s="3" t="s">
        <v>91</v>
      </c>
      <c r="C41" s="44">
        <v>5466</v>
      </c>
      <c r="D41" s="39"/>
      <c r="E41" s="39"/>
    </row>
    <row r="42" spans="1:6" x14ac:dyDescent="0.25">
      <c r="A42" s="43">
        <v>50028</v>
      </c>
      <c r="B42" s="3" t="s">
        <v>92</v>
      </c>
      <c r="C42" s="44">
        <v>13650</v>
      </c>
      <c r="D42" s="39"/>
      <c r="E42" s="39"/>
    </row>
    <row r="43" spans="1:6" x14ac:dyDescent="0.25">
      <c r="A43" s="43">
        <v>50030</v>
      </c>
      <c r="B43" s="3" t="s">
        <v>93</v>
      </c>
      <c r="C43" s="44">
        <v>10856</v>
      </c>
      <c r="D43" s="39"/>
      <c r="E43" s="39"/>
    </row>
    <row r="44" spans="1:6" x14ac:dyDescent="0.25">
      <c r="A44" s="43">
        <v>50031</v>
      </c>
      <c r="B44" s="3" t="s">
        <v>94</v>
      </c>
      <c r="C44" s="44">
        <v>5000</v>
      </c>
      <c r="D44" s="39"/>
      <c r="E44" s="39"/>
    </row>
    <row r="45" spans="1:6" x14ac:dyDescent="0.25">
      <c r="A45" s="43">
        <v>50032</v>
      </c>
      <c r="B45" s="3" t="s">
        <v>95</v>
      </c>
      <c r="C45" s="44">
        <v>1036</v>
      </c>
      <c r="D45" s="39"/>
      <c r="E45" s="39"/>
    </row>
    <row r="46" spans="1:6" s="48" customFormat="1" x14ac:dyDescent="0.25">
      <c r="A46" s="45"/>
      <c r="B46" s="2" t="s">
        <v>96</v>
      </c>
      <c r="C46" s="46">
        <f>SUM(C35:C45)</f>
        <v>77768.240000000005</v>
      </c>
      <c r="D46" s="46"/>
      <c r="E46" s="46">
        <f>C46/5</f>
        <v>15553.648000000001</v>
      </c>
      <c r="F46" s="47">
        <f>E46/$E$48</f>
        <v>1.0217341165863059E-2</v>
      </c>
    </row>
    <row r="47" spans="1:6" x14ac:dyDescent="0.25">
      <c r="C47" s="39"/>
      <c r="D47" s="39"/>
      <c r="E47" s="39"/>
    </row>
    <row r="48" spans="1:6" s="48" customFormat="1" x14ac:dyDescent="0.25">
      <c r="A48" s="50"/>
      <c r="B48" s="51" t="s">
        <v>97</v>
      </c>
      <c r="C48" s="52">
        <v>7611397.0099999998</v>
      </c>
      <c r="D48" s="46"/>
      <c r="E48" s="52">
        <f>SUM(E6:E47)</f>
        <v>1522279.402</v>
      </c>
      <c r="F48" s="53">
        <f>E48/$E$48</f>
        <v>1</v>
      </c>
    </row>
  </sheetData>
  <mergeCells count="2">
    <mergeCell ref="A1:F1"/>
    <mergeCell ref="A3:F3"/>
  </mergeCells>
  <pageMargins left="0.75" right="0.75" top="0.75" bottom="0.5" header="0.5" footer="0.75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A08EFDCC20DD458EE9F3109F72D04A" ma:contentTypeVersion="19" ma:contentTypeDescription="Opprett et nytt dokument." ma:contentTypeScope="" ma:versionID="a4936abee268f787fd742a4f64fd7d07">
  <xsd:schema xmlns:xsd="http://www.w3.org/2001/XMLSchema" xmlns:xs="http://www.w3.org/2001/XMLSchema" xmlns:p="http://schemas.microsoft.com/office/2006/metadata/properties" xmlns:ns2="03ab68a0-022c-4611-a6da-9945499ad551" xmlns:ns3="9927f7c4-6cad-4360-9fc5-0323f875ea9a" targetNamespace="http://schemas.microsoft.com/office/2006/metadata/properties" ma:root="true" ma:fieldsID="e2fb2c09b3953397b06162da354dd129" ns2:_="" ns3:_="">
    <xsd:import namespace="03ab68a0-022c-4611-a6da-9945499ad551"/>
    <xsd:import namespace="9927f7c4-6cad-4360-9fc5-0323f875e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b68a0-022c-4611-a6da-9945499ad5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d76df500-d3d3-4e8c-861b-a24f419bc0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27f7c4-6cad-4360-9fc5-0323f875ea9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b74b00-d2ac-4d30-9e6a-8d7c3de33fbb}" ma:internalName="TaxCatchAll" ma:showField="CatchAllData" ma:web="9927f7c4-6cad-4360-9fc5-0323f875e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27f7c4-6cad-4360-9fc5-0323f875ea9a" xsi:nil="true"/>
    <lcf76f155ced4ddcb4097134ff3c332f xmlns="03ab68a0-022c-4611-a6da-9945499ad5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0539F7-BF5B-4964-A895-DFDA3F01CE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60689C-CEFD-4EE3-9C8A-998DD1631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ab68a0-022c-4611-a6da-9945499ad551"/>
    <ds:schemaRef ds:uri="9927f7c4-6cad-4360-9fc5-0323f875e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DEF414-9C4F-4ED0-9DB5-35D19BB4BCA5}">
  <ds:schemaRefs>
    <ds:schemaRef ds:uri="http://schemas.microsoft.com/office/2006/metadata/properties"/>
    <ds:schemaRef ds:uri="http://schemas.microsoft.com/office/infopath/2007/PartnerControls"/>
    <ds:schemaRef ds:uri="9927f7c4-6cad-4360-9fc5-0323f875ea9a"/>
    <ds:schemaRef ds:uri="03ab68a0-022c-4611-a6da-9945499ad5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</vt:i4>
      </vt:variant>
    </vt:vector>
  </HeadingPairs>
  <TitlesOfParts>
    <vt:vector size="5" baseType="lpstr">
      <vt:lpstr>Resultat</vt:lpstr>
      <vt:lpstr>Balanse</vt:lpstr>
      <vt:lpstr>Leverandørar</vt:lpstr>
      <vt:lpstr>Leverandørar!Utskriftsområde</vt:lpstr>
      <vt:lpstr>Resultat!Utskriftsområde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Kvangardsnes</dc:creator>
  <cp:lastModifiedBy>Ivar Kvangardsnes</cp:lastModifiedBy>
  <cp:lastPrinted>2026-10-18T17:58:21Z</cp:lastPrinted>
  <dcterms:created xsi:type="dcterms:W3CDTF">2026-10-18T14:03:27Z</dcterms:created>
  <dcterms:modified xsi:type="dcterms:W3CDTF">2026-10-18T17:58:30Z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0x01010058A08EFDCC20DD458EE9F3109F72D04A</vt:lpwstr>
  </property>
</Properties>
</file>